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690" windowHeight="7290" activeTab="0"/>
  </bookViews>
  <sheets>
    <sheet name="返済総額算出シート " sheetId="1" r:id="rId1"/>
  </sheets>
  <definedNames>
    <definedName name="_xlnm.Print_Area" localSheetId="0">'返済総額算出シート '!$A$1:$H$66</definedName>
  </definedNames>
  <calcPr fullCalcOnLoad="1"/>
</workbook>
</file>

<file path=xl/comments1.xml><?xml version="1.0" encoding="utf-8"?>
<comments xmlns="http://schemas.openxmlformats.org/spreadsheetml/2006/main">
  <authors>
    <author>裁判所</author>
  </authors>
  <commentList>
    <comment ref="D8" authorId="0">
      <text>
        <r>
          <rPr>
            <b/>
            <sz val="9"/>
            <rFont val="ＭＳ Ｐゴシック"/>
            <family val="3"/>
          </rPr>
          <t>自動的に算出されますので，記入の必要はありません。</t>
        </r>
      </text>
    </comment>
    <comment ref="D14" authorId="0">
      <text>
        <r>
          <rPr>
            <b/>
            <sz val="9"/>
            <rFont val="ＭＳ Ｐゴシック"/>
            <family val="3"/>
          </rPr>
          <t>記入してください。</t>
        </r>
      </text>
    </comment>
    <comment ref="D19" authorId="0">
      <text>
        <r>
          <rPr>
            <b/>
            <sz val="9"/>
            <rFont val="ＭＳ Ｐゴシック"/>
            <family val="3"/>
          </rPr>
          <t>自動的に算出されますので，記入の必要はありません。</t>
        </r>
      </text>
    </comment>
    <comment ref="D32" authorId="0">
      <text>
        <r>
          <rPr>
            <b/>
            <sz val="9"/>
            <rFont val="ＭＳ Ｐゴシック"/>
            <family val="3"/>
          </rPr>
          <t>記入してください。</t>
        </r>
      </text>
    </comment>
    <comment ref="E42" authorId="0">
      <text>
        <r>
          <rPr>
            <b/>
            <sz val="9"/>
            <rFont val="ＭＳ Ｐゴシック"/>
            <family val="3"/>
          </rPr>
          <t>記入してください。</t>
        </r>
      </text>
    </comment>
    <comment ref="D47" authorId="0">
      <text>
        <r>
          <rPr>
            <b/>
            <sz val="9"/>
            <rFont val="ＭＳ Ｐゴシック"/>
            <family val="3"/>
          </rPr>
          <t>自動的に算出されますので，記入の必要はありません。</t>
        </r>
      </text>
    </comment>
    <comment ref="E49" authorId="0">
      <text>
        <r>
          <rPr>
            <b/>
            <sz val="9"/>
            <rFont val="ＭＳ Ｐゴシック"/>
            <family val="3"/>
          </rPr>
          <t>記入してください。</t>
        </r>
      </text>
    </comment>
    <comment ref="E50" authorId="0">
      <text>
        <r>
          <rPr>
            <b/>
            <sz val="9"/>
            <rFont val="ＭＳ Ｐゴシック"/>
            <family val="3"/>
          </rPr>
          <t>自動的に算出されますので，記入の必要はありません。</t>
        </r>
        <r>
          <rPr>
            <sz val="9"/>
            <rFont val="ＭＳ Ｐゴシック"/>
            <family val="3"/>
          </rPr>
          <t xml:space="preserve">
</t>
        </r>
      </text>
    </comment>
    <comment ref="D35" authorId="0">
      <text>
        <r>
          <rPr>
            <b/>
            <sz val="9"/>
            <rFont val="ＭＳ Ｐゴシック"/>
            <family val="3"/>
          </rPr>
          <t>記入してください。</t>
        </r>
      </text>
    </comment>
  </commentList>
</comments>
</file>

<file path=xl/sharedStrings.xml><?xml version="1.0" encoding="utf-8"?>
<sst xmlns="http://schemas.openxmlformats.org/spreadsheetml/2006/main" count="73" uniqueCount="69">
  <si>
    <t>再生債務者</t>
  </si>
  <si>
    <t>第１　返済総額の最低限度額の検討</t>
  </si>
  <si>
    <t>返済総額の最低限度額</t>
  </si>
  <si>
    <t>Ａ</t>
  </si>
  <si>
    <t>最低弁済額</t>
  </si>
  <si>
    <t>再生債権の総額</t>
  </si>
  <si>
    <t>Ｂ</t>
  </si>
  <si>
    <t>・　無異議債権及び評価済債権（別除権の行使によって弁済を受けることができると見込まれる再生債権の額及び民事再生法</t>
  </si>
  <si>
    <t>　８４条２項に規定する請求権の額を除く。）の総額　　</t>
  </si>
  <si>
    <r>
      <t>最低弁済額</t>
    </r>
    <r>
      <rPr>
        <sz val="10"/>
        <rFont val="ＭＳ 明朝"/>
        <family val="1"/>
      </rPr>
      <t>（算出方法は下記のとおり）</t>
    </r>
  </si>
  <si>
    <t>Ｃ</t>
  </si>
  <si>
    <t>　Ｂの額÷５＝</t>
  </si>
  <si>
    <t>Ｄ</t>
  </si>
  <si>
    <t>第２　実際の返済方法の検討</t>
  </si>
  <si>
    <t>返済率（再生債権の権利変更の割合）の算定</t>
  </si>
  <si>
    <r>
      <t>　（計算式）　返済率≧Ａの額÷Ｂ</t>
    </r>
    <r>
      <rPr>
        <sz val="11"/>
        <rFont val="ＭＳ 明朝"/>
        <family val="1"/>
      </rPr>
      <t>の額×１００</t>
    </r>
  </si>
  <si>
    <t>返済率</t>
  </si>
  <si>
    <t>　※再生計画案には，１００から上記の返済率を差し引いた％を免除率として記入する。</t>
  </si>
  <si>
    <t>返済総額の算定</t>
  </si>
  <si>
    <t>　（計算式）　返済総額＝Ｂの額×返済率</t>
  </si>
  <si>
    <t>返済期間の設定</t>
  </si>
  <si>
    <t>返済方法の設定（分割返済）</t>
  </si>
  <si>
    <t>（※各回の返済割合は，権利変更後</t>
  </si>
  <si>
    <t>　の再生債権額に対する割合を示す。）</t>
  </si>
  <si>
    <t>　　ボーナス時の支払分</t>
  </si>
  <si>
    <t>＊　分　割　返　済　額　試　算　表　＊</t>
  </si>
  <si>
    <t>毎月の支払分</t>
  </si>
  <si>
    <t>ボーナス時の支払分</t>
  </si>
  <si>
    <t>①</t>
  </si>
  <si>
    <t>②</t>
  </si>
  <si>
    <t>　　　 Ｂの額が１００万円以下の場合　　　　　 　　　　その額</t>
  </si>
  <si>
    <t>　　　 Ｂの額が５００万円以下の場合</t>
  </si>
  <si>
    <r>
      <t>1,000,000</t>
    </r>
    <r>
      <rPr>
        <sz val="12"/>
        <rFont val="ＭＳ 明朝"/>
        <family val="1"/>
      </rPr>
      <t>円</t>
    </r>
  </si>
  <si>
    <r>
      <t>　　　 Ｂの額が１５００万円以下の場合</t>
    </r>
    <r>
      <rPr>
        <sz val="10"/>
        <rFont val="ＭＳ 明朝"/>
        <family val="1"/>
      </rPr>
      <t>（下記の計算式により算出した額）</t>
    </r>
  </si>
  <si>
    <t>　　　 Ｂの額が１５００万円を超える場合　　　 　　　３００万円</t>
  </si>
  <si>
    <r>
      <t>3,000,000</t>
    </r>
    <r>
      <rPr>
        <sz val="12"/>
        <rFont val="ＭＳ 明朝"/>
        <family val="1"/>
      </rPr>
      <t>円</t>
    </r>
  </si>
  <si>
    <r>
      <t>　　　 Ｂの額が３０００万円を超える場合</t>
    </r>
    <r>
      <rPr>
        <sz val="10"/>
        <rFont val="ＭＳ 明朝"/>
        <family val="1"/>
      </rPr>
      <t>（下記の計算式により算出した額）</t>
    </r>
  </si>
  <si>
    <t>　Ｂの額÷１０＝</t>
  </si>
  <si>
    <t>（参考</t>
  </si>
  <si>
    <t>最低返済率</t>
  </si>
  <si>
    <t>）</t>
  </si>
  <si>
    <t>（全</t>
  </si>
  <si>
    <t>月）</t>
  </si>
  <si>
    <t>　 毎月払い</t>
  </si>
  <si>
    <t>各</t>
  </si>
  <si>
    <t>（分割</t>
  </si>
  <si>
    <t>回）</t>
  </si>
  <si>
    <t>　 ボーナス時払いの併用</t>
  </si>
  <si>
    <t>（分割</t>
  </si>
  <si>
    <t>回）</t>
  </si>
  <si>
    <t>① 再生計画による返済総額（第２の２の額）</t>
  </si>
  <si>
    <t>② １年分の返済額＝①÷返済期間（月数）×１２</t>
  </si>
  <si>
    <t>③ １年分の返済額を割り振った額</t>
  </si>
  <si>
    <t>(④の額＋⑤の額＝②の額）</t>
  </si>
  <si>
    <t xml:space="preserve"> 円　④</t>
  </si>
  <si>
    <r>
      <t xml:space="preserve">⑥ 返済の回数 </t>
    </r>
    <r>
      <rPr>
        <sz val="9"/>
        <rFont val="ＭＳ 明朝"/>
        <family val="1"/>
      </rPr>
      <t>（１年間における分割の回数）</t>
    </r>
  </si>
  <si>
    <t>回</t>
  </si>
  <si>
    <t>⑦ １回当たりの返済額</t>
  </si>
  <si>
    <r>
      <t>　　　返済総額算出シート</t>
    </r>
    <r>
      <rPr>
        <b/>
        <sz val="16"/>
        <rFont val="ＭＳ ゴシック"/>
        <family val="3"/>
      </rPr>
      <t>（給与所得者等再生）　　　　　　　　　　　　</t>
    </r>
    <r>
      <rPr>
        <b/>
        <sz val="20"/>
        <rFont val="ＭＳ ゴシック"/>
        <family val="3"/>
      </rPr>
      <t>　</t>
    </r>
  </si>
  <si>
    <t>※この額は，下記のＣ，Ｄ，Ｅの額のうち最も多い額以上になる必要があります。</t>
  </si>
  <si>
    <t>可処分所得額</t>
  </si>
  <si>
    <t>Ｅ</t>
  </si>
  <si>
    <r>
      <t xml:space="preserve"> 円</t>
    </r>
    <r>
      <rPr>
        <sz val="11"/>
        <rFont val="ＭＳ 明朝"/>
        <family val="1"/>
      </rPr>
      <t xml:space="preserve"> </t>
    </r>
    <r>
      <rPr>
        <sz val="11"/>
        <rFont val="ＭＳ 明朝"/>
        <family val="1"/>
      </rPr>
      <t>⑤</t>
    </r>
  </si>
  <si>
    <t>　　毎月の支払分　　各</t>
  </si>
  <si>
    <t>可処分所得額算出シートにより算出した額</t>
  </si>
  <si>
    <t>・　住宅資金特別条項を定める場合は，住宅資金貸付債権の額を除く。</t>
  </si>
  <si>
    <t>清算価値チェックシートにより算出した額</t>
  </si>
  <si>
    <t>%</t>
  </si>
  <si>
    <t>清算価値</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</si>
</sst>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円&quot;"/>
    <numFmt numFmtId="177" formatCode="###&quot; 円&quot;"/>
    <numFmt numFmtId="178" formatCode="0.00000%"/>
    <numFmt numFmtId="179" formatCode="#&quot;　年&quot;"/>
    <numFmt numFmtId="180" formatCode="0&quot;　月間&quot;"/>
    <numFmt numFmtId="181" formatCode="#,##0_ "/>
  </numFmts>
  <fonts count="62">
    <font>
      <sz val="11"/>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b/>
      <sz val="14"/>
      <name val="ＭＳ 明朝"/>
      <family val="1"/>
    </font>
    <font>
      <sz val="12"/>
      <name val="ＭＳ 明朝"/>
      <family val="1"/>
    </font>
    <font>
      <b/>
      <sz val="12"/>
      <name val="ＭＳ 明朝"/>
      <family val="1"/>
    </font>
    <font>
      <sz val="8"/>
      <name val="ＭＳ 明朝"/>
      <family val="1"/>
    </font>
    <font>
      <sz val="10"/>
      <name val="ＭＳ 明朝"/>
      <family val="1"/>
    </font>
    <font>
      <sz val="9"/>
      <name val="ＭＳ 明朝"/>
      <family val="1"/>
    </font>
    <font>
      <b/>
      <sz val="20"/>
      <name val="ＭＳ ゴシック"/>
      <family val="3"/>
    </font>
    <font>
      <b/>
      <sz val="16"/>
      <name val="ＭＳ ゴシック"/>
      <family val="3"/>
    </font>
    <font>
      <sz val="12"/>
      <name val="ＭＳ ゴシック"/>
      <family val="3"/>
    </font>
    <font>
      <b/>
      <sz val="11"/>
      <name val="ＭＳ ゴシック"/>
      <family val="3"/>
    </font>
    <font>
      <b/>
      <sz val="14"/>
      <name val="ＭＳ ゴシック"/>
      <family val="3"/>
    </font>
    <font>
      <b/>
      <sz val="13"/>
      <name val="ＭＳ ゴシック"/>
      <family val="3"/>
    </font>
    <font>
      <sz val="13"/>
      <name val="ＭＳ 明朝"/>
      <family val="1"/>
    </font>
    <font>
      <sz val="9"/>
      <name val="MS UI Gothic"/>
      <family val="3"/>
    </font>
    <font>
      <sz val="6"/>
      <name val="ＭＳ 明朝"/>
      <family val="1"/>
    </font>
    <font>
      <b/>
      <sz val="12"/>
      <name val="Century"/>
      <family val="1"/>
    </font>
    <font>
      <sz val="12"/>
      <name val="Century"/>
      <family val="1"/>
    </font>
    <font>
      <sz val="10"/>
      <name val="Century"/>
      <family val="1"/>
    </font>
    <font>
      <sz val="10"/>
      <name val="ＭＳ Ｐ明朝"/>
      <family val="1"/>
    </font>
    <font>
      <sz val="11"/>
      <color indexed="9"/>
      <name val="ＭＳ 明朝"/>
      <family val="1"/>
    </font>
    <font>
      <sz val="11"/>
      <name val="Century"/>
      <family val="1"/>
    </font>
    <font>
      <b/>
      <sz val="9"/>
      <name val="ＭＳ Ｐゴシック"/>
      <family val="3"/>
    </font>
    <font>
      <sz val="9"/>
      <name val="ＭＳ Ｐゴシック"/>
      <family val="3"/>
    </font>
    <font>
      <sz val="11"/>
      <color indexed="8"/>
      <name val="游ゴシック"/>
      <family val="3"/>
    </font>
    <font>
      <sz val="11"/>
      <color indexed="9"/>
      <name val="游ゴシック"/>
      <family val="3"/>
    </font>
    <font>
      <sz val="18"/>
      <color indexed="57"/>
      <name val="游ゴシック Light"/>
      <family val="3"/>
    </font>
    <font>
      <b/>
      <sz val="11"/>
      <color indexed="9"/>
      <name val="游ゴシック"/>
      <family val="3"/>
    </font>
    <font>
      <sz val="11"/>
      <color indexed="19"/>
      <name val="游ゴシック"/>
      <family val="3"/>
    </font>
    <font>
      <sz val="11"/>
      <color indexed="10"/>
      <name val="游ゴシック"/>
      <family val="3"/>
    </font>
    <font>
      <sz val="11"/>
      <color indexed="20"/>
      <name val="游ゴシック"/>
      <family val="3"/>
    </font>
    <font>
      <b/>
      <sz val="11"/>
      <color indexed="10"/>
      <name val="游ゴシック"/>
      <family val="3"/>
    </font>
    <font>
      <b/>
      <sz val="15"/>
      <color indexed="57"/>
      <name val="游ゴシック"/>
      <family val="3"/>
    </font>
    <font>
      <b/>
      <sz val="13"/>
      <color indexed="57"/>
      <name val="游ゴシック"/>
      <family val="3"/>
    </font>
    <font>
      <b/>
      <sz val="11"/>
      <color indexed="57"/>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111">
    <xf numFmtId="0" fontId="0" fillId="0" borderId="0" xfId="0" applyAlignment="1">
      <alignment/>
    </xf>
    <xf numFmtId="0" fontId="8" fillId="0" borderId="0" xfId="0" applyFont="1" applyAlignment="1">
      <alignment vertical="center"/>
    </xf>
    <xf numFmtId="0" fontId="0" fillId="0" borderId="10" xfId="0" applyFont="1" applyBorder="1" applyAlignment="1">
      <alignment horizontal="center" vertical="center"/>
    </xf>
    <xf numFmtId="0" fontId="0" fillId="0" borderId="0" xfId="0"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0" xfId="0" applyFont="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1" xfId="0" applyFont="1" applyBorder="1" applyAlignment="1">
      <alignment horizontal="centerContinuous" vertical="center"/>
    </xf>
    <xf numFmtId="0" fontId="0" fillId="0" borderId="10" xfId="0" applyFont="1" applyBorder="1" applyAlignment="1">
      <alignment horizontal="centerContinuous" vertical="center"/>
    </xf>
    <xf numFmtId="0" fontId="0" fillId="0" borderId="15" xfId="0" applyFont="1" applyBorder="1" applyAlignment="1">
      <alignment horizontal="center" vertical="center"/>
    </xf>
    <xf numFmtId="0" fontId="0" fillId="0" borderId="16" xfId="0" applyFont="1" applyBorder="1" applyAlignment="1">
      <alignment vertical="center"/>
    </xf>
    <xf numFmtId="0" fontId="16" fillId="0" borderId="0" xfId="0" applyFont="1" applyBorder="1" applyAlignment="1">
      <alignment vertical="center"/>
    </xf>
    <xf numFmtId="0" fontId="6" fillId="0" borderId="0" xfId="0" applyFont="1" applyBorder="1" applyAlignment="1">
      <alignment vertical="center"/>
    </xf>
    <xf numFmtId="0" fontId="11" fillId="0" borderId="0" xfId="0" applyFont="1" applyAlignment="1">
      <alignment vertical="center"/>
    </xf>
    <xf numFmtId="0" fontId="0" fillId="0" borderId="0" xfId="0" applyFont="1" applyAlignment="1">
      <alignment horizontal="centerContinuous" vertical="center"/>
    </xf>
    <xf numFmtId="0" fontId="0" fillId="0" borderId="0" xfId="0" applyFont="1" applyAlignment="1">
      <alignment horizontal="centerContinuous" vertical="center" shrinkToFit="1"/>
    </xf>
    <xf numFmtId="0" fontId="5" fillId="0" borderId="0" xfId="0" applyFont="1" applyAlignment="1">
      <alignment horizontal="centerContinuous"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Continuous" vertical="center" shrinkToFit="1"/>
    </xf>
    <xf numFmtId="0" fontId="0" fillId="0" borderId="0" xfId="0" applyFont="1" applyBorder="1" applyAlignment="1">
      <alignment horizontal="centerContinuous" vertical="center"/>
    </xf>
    <xf numFmtId="0" fontId="15" fillId="0" borderId="0" xfId="0" applyFont="1" applyAlignment="1">
      <alignment horizontal="left" vertical="center"/>
    </xf>
    <xf numFmtId="0" fontId="5" fillId="0" borderId="0" xfId="0" applyFont="1" applyAlignment="1">
      <alignment horizontal="left" vertical="center"/>
    </xf>
    <xf numFmtId="0" fontId="5" fillId="0" borderId="18" xfId="0" applyFont="1" applyBorder="1" applyAlignment="1">
      <alignment horizontal="left" vertical="center"/>
    </xf>
    <xf numFmtId="0" fontId="0" fillId="0" borderId="19" xfId="0" applyFont="1" applyBorder="1" applyAlignment="1">
      <alignment horizontal="centerContinuous" vertical="center"/>
    </xf>
    <xf numFmtId="0" fontId="0" fillId="0" borderId="19" xfId="0" applyFont="1" applyBorder="1" applyAlignment="1">
      <alignment vertical="center"/>
    </xf>
    <xf numFmtId="0" fontId="0" fillId="0" borderId="19" xfId="0" applyFont="1" applyBorder="1" applyAlignment="1">
      <alignment horizontal="centerContinuous" vertical="center" shrinkToFit="1"/>
    </xf>
    <xf numFmtId="0" fontId="0" fillId="0" borderId="20" xfId="0" applyFont="1" applyBorder="1" applyAlignment="1">
      <alignment horizontal="centerContinuous" vertical="center"/>
    </xf>
    <xf numFmtId="0" fontId="13" fillId="0" borderId="21" xfId="0" applyFont="1" applyBorder="1" applyAlignment="1">
      <alignment horizontal="left" vertical="center"/>
    </xf>
    <xf numFmtId="0" fontId="7" fillId="0" borderId="0" xfId="0" applyFont="1" applyBorder="1" applyAlignment="1">
      <alignment horizontal="right" vertical="center"/>
    </xf>
    <xf numFmtId="0" fontId="0" fillId="0" borderId="22" xfId="0" applyFont="1" applyBorder="1" applyAlignment="1">
      <alignment horizontal="centerContinuous" vertical="center"/>
    </xf>
    <xf numFmtId="0" fontId="7" fillId="0" borderId="0" xfId="0" applyFont="1" applyBorder="1" applyAlignment="1">
      <alignment horizontal="right" vertical="center" shrinkToFit="1"/>
    </xf>
    <xf numFmtId="0" fontId="14" fillId="0" borderId="0" xfId="0" applyFont="1" applyBorder="1" applyAlignment="1">
      <alignment vertical="center"/>
    </xf>
    <xf numFmtId="0" fontId="0" fillId="0" borderId="0" xfId="0"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vertical="center" shrinkToFit="1"/>
    </xf>
    <xf numFmtId="0" fontId="13" fillId="0" borderId="12" xfId="0" applyFont="1" applyBorder="1" applyAlignment="1">
      <alignment horizontal="left" vertical="center"/>
    </xf>
    <xf numFmtId="0" fontId="14" fillId="0" borderId="17" xfId="0" applyFont="1" applyBorder="1" applyAlignment="1">
      <alignment vertical="center"/>
    </xf>
    <xf numFmtId="0" fontId="0" fillId="0" borderId="17" xfId="0" applyBorder="1" applyAlignment="1">
      <alignment vertical="center"/>
    </xf>
    <xf numFmtId="0" fontId="6" fillId="0" borderId="17" xfId="0" applyFont="1" applyBorder="1" applyAlignment="1">
      <alignment horizontal="right" vertical="center"/>
    </xf>
    <xf numFmtId="0" fontId="6" fillId="0" borderId="17" xfId="0" applyFont="1" applyBorder="1" applyAlignment="1">
      <alignment vertical="center" shrinkToFit="1"/>
    </xf>
    <xf numFmtId="0" fontId="0" fillId="0" borderId="13" xfId="0" applyFont="1" applyBorder="1" applyAlignment="1">
      <alignment horizontal="centerContinuous" vertical="center"/>
    </xf>
    <xf numFmtId="0" fontId="13" fillId="0" borderId="0" xfId="0" applyFont="1" applyAlignment="1">
      <alignment horizontal="left" vertical="center"/>
    </xf>
    <xf numFmtId="0" fontId="14"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vertical="center"/>
    </xf>
    <xf numFmtId="0" fontId="6" fillId="0" borderId="0" xfId="0" applyFont="1" applyAlignment="1">
      <alignment vertical="center"/>
    </xf>
    <xf numFmtId="0" fontId="6" fillId="0" borderId="0" xfId="0" applyFont="1" applyAlignment="1">
      <alignment vertical="center" shrinkToFit="1"/>
    </xf>
    <xf numFmtId="0" fontId="6"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6" fillId="0" borderId="0" xfId="0" applyFont="1" applyBorder="1" applyAlignment="1">
      <alignment horizontal="right" vertical="center" shrinkToFit="1"/>
    </xf>
    <xf numFmtId="0" fontId="6" fillId="0" borderId="23" xfId="0" applyFont="1" applyBorder="1" applyAlignment="1">
      <alignment vertical="center"/>
    </xf>
    <xf numFmtId="0" fontId="7" fillId="0" borderId="24" xfId="0" applyFont="1" applyBorder="1" applyAlignment="1">
      <alignment horizontal="right" vertical="center"/>
    </xf>
    <xf numFmtId="0" fontId="6" fillId="0" borderId="24" xfId="0" applyFont="1" applyBorder="1" applyAlignment="1">
      <alignment horizontal="right" vertical="center"/>
    </xf>
    <xf numFmtId="0" fontId="6" fillId="0" borderId="25" xfId="0" applyFont="1" applyBorder="1" applyAlignment="1">
      <alignment horizontal="right" vertical="center" shrinkToFit="1"/>
    </xf>
    <xf numFmtId="0" fontId="6" fillId="0" borderId="26" xfId="0" applyFont="1" applyBorder="1" applyAlignment="1">
      <alignment vertical="center"/>
    </xf>
    <xf numFmtId="0" fontId="6" fillId="0" borderId="0" xfId="0" applyFont="1" applyAlignment="1">
      <alignment horizontal="centerContinuous" vertical="center"/>
    </xf>
    <xf numFmtId="0" fontId="6" fillId="0" borderId="27" xfId="0" applyFont="1" applyBorder="1" applyAlignment="1">
      <alignment horizontal="centerContinuous" vertical="center" shrinkToFit="1"/>
    </xf>
    <xf numFmtId="0" fontId="21" fillId="0" borderId="0" xfId="0" applyFont="1" applyAlignment="1">
      <alignment horizontal="right" vertical="center"/>
    </xf>
    <xf numFmtId="0" fontId="9" fillId="0" borderId="0" xfId="0" applyFont="1" applyAlignment="1">
      <alignment horizontal="centerContinuous" vertical="center"/>
    </xf>
    <xf numFmtId="0" fontId="6" fillId="0" borderId="26" xfId="0" applyFont="1" applyBorder="1" applyAlignment="1">
      <alignment horizontal="right" vertical="center"/>
    </xf>
    <xf numFmtId="0" fontId="6" fillId="0" borderId="27" xfId="0" applyFont="1" applyBorder="1" applyAlignment="1">
      <alignment horizontal="right" vertical="center" shrinkToFit="1"/>
    </xf>
    <xf numFmtId="177" fontId="21" fillId="0" borderId="0" xfId="0" applyNumberFormat="1" applyFont="1" applyBorder="1" applyAlignment="1">
      <alignment horizontal="righ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29" xfId="0" applyFont="1" applyBorder="1" applyAlignment="1">
      <alignment horizontal="right" vertical="center"/>
    </xf>
    <xf numFmtId="0" fontId="6" fillId="0" borderId="30" xfId="0" applyFont="1" applyBorder="1" applyAlignment="1">
      <alignment vertical="center" shrinkToFit="1"/>
    </xf>
    <xf numFmtId="0" fontId="9" fillId="0" borderId="0" xfId="0" applyFont="1" applyAlignment="1">
      <alignment horizontal="right" vertical="center"/>
    </xf>
    <xf numFmtId="0" fontId="6" fillId="0" borderId="0" xfId="0" applyFont="1" applyAlignment="1">
      <alignment horizontal="center" vertical="center"/>
    </xf>
    <xf numFmtId="0" fontId="0" fillId="0" borderId="0" xfId="0" applyFont="1" applyAlignment="1">
      <alignment horizontal="left" vertical="center"/>
    </xf>
    <xf numFmtId="9" fontId="7" fillId="0" borderId="17" xfId="42" applyFont="1" applyBorder="1" applyAlignment="1">
      <alignment horizontal="right" vertical="center"/>
    </xf>
    <xf numFmtId="178" fontId="20" fillId="0" borderId="17" xfId="0" applyNumberFormat="1" applyFont="1" applyBorder="1" applyAlignment="1">
      <alignment horizontal="center" vertical="center"/>
    </xf>
    <xf numFmtId="178" fontId="21" fillId="0" borderId="0" xfId="0" applyNumberFormat="1" applyFont="1" applyBorder="1" applyAlignment="1">
      <alignment horizontal="center" vertical="center"/>
    </xf>
    <xf numFmtId="9" fontId="9" fillId="0" borderId="0" xfId="42" applyFont="1" applyBorder="1" applyAlignment="1">
      <alignment horizontal="right" vertical="center"/>
    </xf>
    <xf numFmtId="178" fontId="22" fillId="0" borderId="0" xfId="0" applyNumberFormat="1" applyFont="1" applyBorder="1" applyAlignment="1">
      <alignment horizontal="left" vertical="center" indent="1"/>
    </xf>
    <xf numFmtId="178" fontId="23" fillId="0" borderId="0" xfId="0" applyNumberFormat="1" applyFont="1" applyBorder="1" applyAlignment="1">
      <alignment vertical="center"/>
    </xf>
    <xf numFmtId="9" fontId="6" fillId="0" borderId="0" xfId="42" applyFont="1" applyAlignment="1">
      <alignment horizontal="right" vertical="center"/>
    </xf>
    <xf numFmtId="179" fontId="20" fillId="0" borderId="17" xfId="0" applyNumberFormat="1" applyFont="1" applyBorder="1" applyAlignment="1">
      <alignment horizontal="right" vertical="center"/>
    </xf>
    <xf numFmtId="180" fontId="20" fillId="0" borderId="17" xfId="0" applyNumberFormat="1" applyFont="1" applyBorder="1" applyAlignment="1">
      <alignment horizontal="right" vertical="center" shrinkToFit="1"/>
    </xf>
    <xf numFmtId="0" fontId="6" fillId="0" borderId="19" xfId="0" applyFont="1" applyBorder="1" applyAlignment="1">
      <alignment horizontal="right" vertical="center"/>
    </xf>
    <xf numFmtId="0" fontId="21" fillId="0" borderId="19" xfId="0" applyFont="1" applyBorder="1" applyAlignment="1">
      <alignment horizontal="center" vertical="center" shrinkToFit="1"/>
    </xf>
    <xf numFmtId="178" fontId="21" fillId="0" borderId="0" xfId="0" applyNumberFormat="1" applyFont="1" applyAlignment="1">
      <alignment horizontal="center" vertical="center" shrinkToFit="1"/>
    </xf>
    <xf numFmtId="0" fontId="21" fillId="0" borderId="0" xfId="0" applyFont="1" applyAlignment="1">
      <alignment horizontal="center" vertical="center"/>
    </xf>
    <xf numFmtId="0" fontId="24" fillId="0" borderId="0" xfId="0" applyFont="1" applyAlignment="1">
      <alignment vertical="center"/>
    </xf>
    <xf numFmtId="0" fontId="0" fillId="0" borderId="0" xfId="0" applyFont="1" applyAlignment="1">
      <alignment vertical="center" shrinkToFit="1"/>
    </xf>
    <xf numFmtId="0" fontId="17" fillId="0" borderId="0" xfId="0" applyFont="1" applyBorder="1" applyAlignment="1">
      <alignment horizontal="centerContinuous" vertical="center"/>
    </xf>
    <xf numFmtId="0" fontId="6" fillId="0" borderId="0" xfId="0" applyFont="1" applyBorder="1" applyAlignment="1">
      <alignment horizontal="centerContinuous" vertical="center"/>
    </xf>
    <xf numFmtId="0" fontId="6" fillId="0" borderId="0" xfId="0" applyFont="1" applyBorder="1" applyAlignment="1">
      <alignment horizontal="centerContinuous" vertical="center" shrinkToFit="1"/>
    </xf>
    <xf numFmtId="0" fontId="0" fillId="0" borderId="11" xfId="0" applyFont="1" applyBorder="1" applyAlignment="1">
      <alignment horizontal="centerContinuous" vertical="center" shrinkToFit="1"/>
    </xf>
    <xf numFmtId="181" fontId="25" fillId="0" borderId="11" xfId="0" applyNumberFormat="1" applyFont="1" applyBorder="1" applyAlignment="1">
      <alignment horizontal="right" vertical="center"/>
    </xf>
    <xf numFmtId="0" fontId="0" fillId="0" borderId="10" xfId="0" applyFont="1" applyBorder="1" applyAlignment="1">
      <alignment horizontal="left" vertical="center"/>
    </xf>
    <xf numFmtId="181" fontId="25" fillId="0" borderId="11" xfId="0" applyNumberFormat="1" applyFont="1" applyBorder="1" applyAlignment="1">
      <alignment horizontal="right" vertical="center" shrinkToFit="1"/>
    </xf>
    <xf numFmtId="0" fontId="25" fillId="0" borderId="11" xfId="0" applyFont="1" applyBorder="1" applyAlignment="1">
      <alignment horizontal="center" vertical="center"/>
    </xf>
    <xf numFmtId="0" fontId="13" fillId="0" borderId="0" xfId="0" applyFont="1" applyBorder="1" applyAlignment="1">
      <alignment vertical="center"/>
    </xf>
    <xf numFmtId="0" fontId="9" fillId="0" borderId="0" xfId="0" applyFont="1" applyAlignment="1">
      <alignment horizontal="left" vertical="center" indent="1"/>
    </xf>
    <xf numFmtId="176" fontId="20" fillId="0" borderId="0" xfId="0" applyNumberFormat="1" applyFont="1" applyBorder="1" applyAlignment="1">
      <alignment horizontal="right" vertical="center"/>
    </xf>
    <xf numFmtId="0" fontId="9" fillId="0" borderId="0" xfId="0" applyFont="1" applyAlignment="1">
      <alignment horizontal="left" vertical="center" shrinkToFit="1"/>
    </xf>
    <xf numFmtId="0" fontId="8" fillId="0" borderId="0" xfId="0" applyFont="1" applyFill="1" applyAlignment="1">
      <alignment vertical="center"/>
    </xf>
    <xf numFmtId="0" fontId="10" fillId="0" borderId="0" xfId="0" applyFont="1" applyFill="1" applyAlignment="1">
      <alignment horizontal="left" vertical="center"/>
    </xf>
    <xf numFmtId="178" fontId="21" fillId="0" borderId="0" xfId="0" applyNumberFormat="1" applyFont="1" applyAlignment="1">
      <alignment horizontal="right" vertical="center" shrinkToFit="1"/>
    </xf>
    <xf numFmtId="0" fontId="0" fillId="0" borderId="17" xfId="0" applyFont="1" applyBorder="1" applyAlignment="1">
      <alignment horizontal="center" vertical="center"/>
    </xf>
    <xf numFmtId="176" fontId="20" fillId="0" borderId="17" xfId="0" applyNumberFormat="1" applyFont="1" applyBorder="1" applyAlignment="1">
      <alignment horizontal="right" vertical="center"/>
    </xf>
    <xf numFmtId="176" fontId="21" fillId="0" borderId="17" xfId="0" applyNumberFormat="1" applyFont="1" applyBorder="1" applyAlignment="1">
      <alignment horizontal="right" vertical="center"/>
    </xf>
    <xf numFmtId="176" fontId="21" fillId="0" borderId="11" xfId="0" applyNumberFormat="1" applyFont="1" applyBorder="1" applyAlignment="1">
      <alignment horizontal="right" vertical="center"/>
    </xf>
    <xf numFmtId="176" fontId="21" fillId="0" borderId="10" xfId="0" applyNumberFormat="1" applyFont="1" applyBorder="1" applyAlignment="1">
      <alignment horizontal="right" vertical="center"/>
    </xf>
    <xf numFmtId="0" fontId="6" fillId="0" borderId="0" xfId="0" applyFont="1" applyAlignment="1">
      <alignment horizontal="left" vertical="center"/>
    </xf>
    <xf numFmtId="176" fontId="21" fillId="0" borderId="31" xfId="0" applyNumberFormat="1"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50</xdr:row>
      <xdr:rowOff>0</xdr:rowOff>
    </xdr:from>
    <xdr:to>
      <xdr:col>5</xdr:col>
      <xdr:colOff>9525</xdr:colOff>
      <xdr:row>50</xdr:row>
      <xdr:rowOff>0</xdr:rowOff>
    </xdr:to>
    <xdr:sp>
      <xdr:nvSpPr>
        <xdr:cNvPr id="1" name="Line 40"/>
        <xdr:cNvSpPr>
          <a:spLocks/>
        </xdr:cNvSpPr>
      </xdr:nvSpPr>
      <xdr:spPr>
        <a:xfrm flipH="1">
          <a:off x="7353300" y="136874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54</xdr:row>
      <xdr:rowOff>0</xdr:rowOff>
    </xdr:from>
    <xdr:to>
      <xdr:col>4</xdr:col>
      <xdr:colOff>9525</xdr:colOff>
      <xdr:row>54</xdr:row>
      <xdr:rowOff>0</xdr:rowOff>
    </xdr:to>
    <xdr:sp>
      <xdr:nvSpPr>
        <xdr:cNvPr id="2" name="Line 41"/>
        <xdr:cNvSpPr>
          <a:spLocks/>
        </xdr:cNvSpPr>
      </xdr:nvSpPr>
      <xdr:spPr>
        <a:xfrm flipH="1">
          <a:off x="6067425" y="149447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8"/>
  <sheetViews>
    <sheetView tabSelected="1" zoomScalePageLayoutView="0" workbookViewId="0" topLeftCell="A31">
      <selection activeCell="B31" sqref="B31"/>
    </sheetView>
  </sheetViews>
  <sheetFormatPr defaultColWidth="8.796875" defaultRowHeight="14.25"/>
  <cols>
    <col min="1" max="1" width="3.59765625" style="6" customWidth="1"/>
    <col min="2" max="2" width="34.3984375" style="6" customWidth="1"/>
    <col min="3" max="3" width="12.59765625" style="6" customWidth="1"/>
    <col min="4" max="4" width="13.09765625" style="6" customWidth="1"/>
    <col min="5" max="5" width="13.5" style="88" customWidth="1"/>
    <col min="6" max="6" width="7.3984375" style="6" customWidth="1"/>
    <col min="7" max="7" width="5.09765625" style="6" customWidth="1"/>
    <col min="8" max="16384" width="9" style="6" customWidth="1"/>
  </cols>
  <sheetData>
    <row r="1" spans="1:7" ht="26.25">
      <c r="A1" s="16" t="s">
        <v>58</v>
      </c>
      <c r="B1" s="17"/>
      <c r="C1" s="17"/>
      <c r="D1" s="17"/>
      <c r="E1" s="18"/>
      <c r="F1" s="17"/>
      <c r="G1" s="17"/>
    </row>
    <row r="2" spans="1:5" ht="15" customHeight="1">
      <c r="A2" s="19"/>
      <c r="B2" s="3"/>
      <c r="C2" s="17"/>
      <c r="D2" s="17"/>
      <c r="E2" s="18"/>
    </row>
    <row r="3" spans="1:6" ht="30" customHeight="1">
      <c r="A3" s="19"/>
      <c r="B3" s="17"/>
      <c r="C3" s="17"/>
      <c r="D3" s="20" t="s">
        <v>0</v>
      </c>
      <c r="E3" s="104"/>
      <c r="F3" s="104"/>
    </row>
    <row r="4" spans="1:6" ht="15.75" customHeight="1">
      <c r="A4" s="19"/>
      <c r="B4" s="17"/>
      <c r="C4" s="17"/>
      <c r="D4" s="21"/>
      <c r="E4" s="22"/>
      <c r="F4" s="23"/>
    </row>
    <row r="5" spans="1:6" ht="18">
      <c r="A5" s="24" t="s">
        <v>1</v>
      </c>
      <c r="B5" s="17"/>
      <c r="C5" s="17"/>
      <c r="D5" s="21"/>
      <c r="E5" s="22"/>
      <c r="F5" s="23"/>
    </row>
    <row r="6" spans="1:6" ht="24.75" customHeight="1">
      <c r="A6" s="25"/>
      <c r="B6" s="17"/>
      <c r="C6" s="17"/>
      <c r="D6" s="21"/>
      <c r="E6" s="22"/>
      <c r="F6" s="23"/>
    </row>
    <row r="7" spans="1:6" ht="12" customHeight="1">
      <c r="A7" s="26"/>
      <c r="B7" s="27"/>
      <c r="C7" s="27"/>
      <c r="D7" s="28"/>
      <c r="E7" s="29"/>
      <c r="F7" s="30"/>
    </row>
    <row r="8" spans="1:6" ht="19.5" customHeight="1">
      <c r="A8" s="31"/>
      <c r="B8" s="14" t="s">
        <v>2</v>
      </c>
      <c r="C8" s="32" t="s">
        <v>3</v>
      </c>
      <c r="D8" s="105">
        <f>MAX(,D19,D32,D35)</f>
        <v>3000000</v>
      </c>
      <c r="E8" s="105"/>
      <c r="F8" s="33"/>
    </row>
    <row r="9" spans="1:6" ht="7.5" customHeight="1">
      <c r="A9" s="31"/>
      <c r="B9" s="14"/>
      <c r="C9" s="32"/>
      <c r="D9" s="15"/>
      <c r="E9" s="34"/>
      <c r="F9" s="33"/>
    </row>
    <row r="10" spans="1:7" ht="15" customHeight="1">
      <c r="A10" s="31"/>
      <c r="B10" s="35" t="s">
        <v>59</v>
      </c>
      <c r="C10" s="36"/>
      <c r="D10" s="37"/>
      <c r="E10" s="38"/>
      <c r="F10" s="33"/>
      <c r="G10" s="23"/>
    </row>
    <row r="11" spans="1:7" ht="12" customHeight="1">
      <c r="A11" s="39"/>
      <c r="B11" s="40"/>
      <c r="C11" s="41"/>
      <c r="D11" s="42"/>
      <c r="E11" s="43"/>
      <c r="F11" s="44"/>
      <c r="G11" s="23"/>
    </row>
    <row r="12" spans="1:7" ht="24.75" customHeight="1">
      <c r="A12" s="45"/>
      <c r="B12" s="46"/>
      <c r="C12" s="3"/>
      <c r="D12" s="37"/>
      <c r="E12" s="38"/>
      <c r="F12" s="23"/>
      <c r="G12" s="23"/>
    </row>
    <row r="13" spans="1:7" ht="30" customHeight="1">
      <c r="A13" s="47">
        <v>1</v>
      </c>
      <c r="B13" s="48" t="s">
        <v>4</v>
      </c>
      <c r="C13" s="49"/>
      <c r="D13" s="49"/>
      <c r="E13" s="50"/>
      <c r="F13" s="49"/>
      <c r="G13" s="49"/>
    </row>
    <row r="14" spans="1:7" ht="30" customHeight="1">
      <c r="A14" s="51" t="s">
        <v>28</v>
      </c>
      <c r="B14" s="15" t="s">
        <v>5</v>
      </c>
      <c r="C14" s="52" t="s">
        <v>6</v>
      </c>
      <c r="D14" s="105">
        <v>24004444</v>
      </c>
      <c r="E14" s="105"/>
      <c r="F14" s="53"/>
      <c r="G14" s="49"/>
    </row>
    <row r="15" spans="1:7" ht="18" customHeight="1">
      <c r="A15" s="1"/>
      <c r="B15" s="1" t="s">
        <v>7</v>
      </c>
      <c r="C15" s="51"/>
      <c r="D15" s="49"/>
      <c r="E15" s="50"/>
      <c r="F15" s="49"/>
      <c r="G15" s="49"/>
    </row>
    <row r="16" spans="1:7" ht="18" customHeight="1">
      <c r="A16" s="1"/>
      <c r="B16" s="1" t="s">
        <v>8</v>
      </c>
      <c r="C16" s="51"/>
      <c r="D16" s="49"/>
      <c r="E16" s="50"/>
      <c r="F16" s="49"/>
      <c r="G16" s="49"/>
    </row>
    <row r="17" spans="1:7" ht="18" customHeight="1">
      <c r="A17" s="1"/>
      <c r="B17" s="101" t="s">
        <v>65</v>
      </c>
      <c r="C17" s="51"/>
      <c r="D17" s="49"/>
      <c r="E17" s="50"/>
      <c r="F17" s="49"/>
      <c r="G17" s="49"/>
    </row>
    <row r="18" spans="1:7" ht="12" customHeight="1">
      <c r="A18" s="1"/>
      <c r="B18" s="1"/>
      <c r="C18" s="51"/>
      <c r="D18" s="49"/>
      <c r="E18" s="50"/>
      <c r="F18" s="49"/>
      <c r="G18" s="49"/>
    </row>
    <row r="19" spans="1:7" ht="24.75" customHeight="1">
      <c r="A19" s="51" t="s">
        <v>29</v>
      </c>
      <c r="B19" s="49" t="s">
        <v>9</v>
      </c>
      <c r="C19" s="52" t="s">
        <v>10</v>
      </c>
      <c r="D19" s="105">
        <f>IF(D14&lt;=1000000,D14,IF(D14&lt;=5000000,1000000,IF(D14&lt;=15000000,D14/5,IF(D14&lt;=30000000,3000000,IF(D14&gt;30000000,D14/10)))))</f>
        <v>3000000</v>
      </c>
      <c r="E19" s="105"/>
      <c r="F19" s="49"/>
      <c r="G19" s="49"/>
    </row>
    <row r="20" spans="1:7" ht="12" customHeight="1">
      <c r="A20" s="51"/>
      <c r="B20" s="49"/>
      <c r="C20" s="52"/>
      <c r="D20" s="37"/>
      <c r="E20" s="54"/>
      <c r="F20" s="49"/>
      <c r="G20" s="49"/>
    </row>
    <row r="21" spans="1:7" ht="9.75" customHeight="1">
      <c r="A21" s="51"/>
      <c r="B21" s="55"/>
      <c r="C21" s="56"/>
      <c r="D21" s="57"/>
      <c r="E21" s="58"/>
      <c r="F21" s="49"/>
      <c r="G21" s="49"/>
    </row>
    <row r="22" spans="1:7" ht="24.75" customHeight="1">
      <c r="A22" s="3"/>
      <c r="B22" s="59" t="s">
        <v>30</v>
      </c>
      <c r="C22" s="60"/>
      <c r="D22" s="60"/>
      <c r="E22" s="61"/>
      <c r="F22" s="49"/>
      <c r="G22" s="49"/>
    </row>
    <row r="23" spans="1:7" ht="24.75" customHeight="1">
      <c r="A23" s="3"/>
      <c r="B23" s="59" t="s">
        <v>31</v>
      </c>
      <c r="C23" s="60"/>
      <c r="D23" s="62" t="s">
        <v>32</v>
      </c>
      <c r="E23" s="61"/>
      <c r="F23" s="49"/>
      <c r="G23" s="49"/>
    </row>
    <row r="24" spans="1:7" ht="24.75" customHeight="1">
      <c r="A24" s="3"/>
      <c r="B24" s="59" t="s">
        <v>33</v>
      </c>
      <c r="C24" s="63"/>
      <c r="D24" s="60"/>
      <c r="E24" s="61"/>
      <c r="F24" s="53"/>
      <c r="G24" s="49"/>
    </row>
    <row r="25" spans="1:7" ht="24.75" customHeight="1">
      <c r="A25" s="49"/>
      <c r="B25" s="64" t="s">
        <v>11</v>
      </c>
      <c r="C25" s="106">
        <f>D14/5</f>
        <v>4800888.8</v>
      </c>
      <c r="D25" s="106"/>
      <c r="E25" s="65"/>
      <c r="F25" s="49"/>
      <c r="G25" s="49"/>
    </row>
    <row r="26" spans="1:7" ht="24.75" customHeight="1">
      <c r="A26" s="49"/>
      <c r="B26" s="59" t="s">
        <v>34</v>
      </c>
      <c r="C26" s="66"/>
      <c r="D26" s="62" t="s">
        <v>35</v>
      </c>
      <c r="E26" s="65"/>
      <c r="F26" s="49"/>
      <c r="G26" s="49"/>
    </row>
    <row r="27" spans="1:7" ht="24.75" customHeight="1">
      <c r="A27" s="49"/>
      <c r="B27" s="59" t="s">
        <v>36</v>
      </c>
      <c r="C27" s="66"/>
      <c r="D27" s="66"/>
      <c r="E27" s="65"/>
      <c r="F27" s="49"/>
      <c r="G27" s="49"/>
    </row>
    <row r="28" spans="1:7" ht="24.75" customHeight="1">
      <c r="A28" s="3"/>
      <c r="B28" s="64" t="s">
        <v>37</v>
      </c>
      <c r="C28" s="106">
        <f>D14/10</f>
        <v>2400444.4</v>
      </c>
      <c r="D28" s="106"/>
      <c r="E28" s="61"/>
      <c r="F28" s="49"/>
      <c r="G28" s="49"/>
    </row>
    <row r="29" spans="1:7" ht="9.75" customHeight="1">
      <c r="A29" s="3"/>
      <c r="B29" s="67"/>
      <c r="C29" s="68"/>
      <c r="D29" s="69"/>
      <c r="E29" s="70"/>
      <c r="F29" s="49"/>
      <c r="G29" s="49"/>
    </row>
    <row r="30" spans="1:7" ht="9.75" customHeight="1">
      <c r="A30" s="3"/>
      <c r="B30" s="15"/>
      <c r="C30" s="15"/>
      <c r="D30" s="37"/>
      <c r="E30" s="38"/>
      <c r="F30" s="49"/>
      <c r="G30" s="49"/>
    </row>
    <row r="31" spans="1:7" ht="30" customHeight="1">
      <c r="A31" s="47">
        <v>2</v>
      </c>
      <c r="B31" s="48" t="s">
        <v>68</v>
      </c>
      <c r="C31" s="49"/>
      <c r="D31" s="49"/>
      <c r="E31" s="50"/>
      <c r="F31" s="49"/>
      <c r="G31" s="49"/>
    </row>
    <row r="32" spans="1:7" ht="30" customHeight="1">
      <c r="A32" s="47"/>
      <c r="B32" s="102" t="s">
        <v>66</v>
      </c>
      <c r="C32" s="52" t="s">
        <v>12</v>
      </c>
      <c r="D32" s="105">
        <v>2194000</v>
      </c>
      <c r="E32" s="105"/>
      <c r="F32" s="53"/>
      <c r="G32" s="49"/>
    </row>
    <row r="33" spans="1:7" ht="9.75" customHeight="1">
      <c r="A33" s="3"/>
      <c r="B33" s="15"/>
      <c r="C33" s="15"/>
      <c r="D33" s="37"/>
      <c r="E33" s="38"/>
      <c r="F33" s="49"/>
      <c r="G33" s="49"/>
    </row>
    <row r="34" spans="1:7" ht="30" customHeight="1">
      <c r="A34" s="47">
        <v>3</v>
      </c>
      <c r="B34" s="97" t="s">
        <v>60</v>
      </c>
      <c r="C34" s="15"/>
      <c r="D34" s="37"/>
      <c r="E34" s="38"/>
      <c r="F34" s="49"/>
      <c r="G34" s="49"/>
    </row>
    <row r="35" spans="1:7" ht="30" customHeight="1">
      <c r="A35" s="3"/>
      <c r="B35" s="100" t="s">
        <v>64</v>
      </c>
      <c r="C35" s="32" t="s">
        <v>61</v>
      </c>
      <c r="D35" s="105">
        <v>1200000</v>
      </c>
      <c r="E35" s="105"/>
      <c r="F35" s="49"/>
      <c r="G35" s="49"/>
    </row>
    <row r="36" spans="1:7" ht="30" customHeight="1">
      <c r="A36" s="3"/>
      <c r="B36" s="98"/>
      <c r="C36" s="32"/>
      <c r="D36" s="99"/>
      <c r="E36" s="99"/>
      <c r="F36" s="49"/>
      <c r="G36" s="49"/>
    </row>
    <row r="37" spans="1:7" ht="30" customHeight="1">
      <c r="A37" s="49"/>
      <c r="B37" s="49"/>
      <c r="C37" s="49"/>
      <c r="D37" s="51"/>
      <c r="E37" s="50"/>
      <c r="F37" s="49"/>
      <c r="G37" s="49"/>
    </row>
    <row r="38" spans="1:7" ht="30" customHeight="1">
      <c r="A38" s="47"/>
      <c r="B38" s="49"/>
      <c r="C38" s="37"/>
      <c r="D38" s="37"/>
      <c r="E38" s="50"/>
      <c r="F38" s="53"/>
      <c r="G38" s="49"/>
    </row>
    <row r="39" spans="1:7" ht="24.75" customHeight="1">
      <c r="A39" s="24" t="s">
        <v>13</v>
      </c>
      <c r="B39" s="48"/>
      <c r="C39" s="3"/>
      <c r="D39" s="37"/>
      <c r="E39" s="38"/>
      <c r="F39" s="53"/>
      <c r="G39" s="49"/>
    </row>
    <row r="40" spans="1:7" ht="15" customHeight="1">
      <c r="A40" s="24"/>
      <c r="B40" s="48"/>
      <c r="C40" s="3"/>
      <c r="D40" s="37"/>
      <c r="E40" s="38"/>
      <c r="F40" s="53"/>
      <c r="G40" s="49"/>
    </row>
    <row r="41" spans="1:7" ht="24.75" customHeight="1">
      <c r="A41" s="47">
        <v>1</v>
      </c>
      <c r="B41" s="48" t="s">
        <v>14</v>
      </c>
      <c r="C41" s="49"/>
      <c r="D41" s="49"/>
      <c r="E41" s="50"/>
      <c r="F41" s="49"/>
      <c r="G41" s="49"/>
    </row>
    <row r="42" spans="1:7" ht="24.75" customHeight="1">
      <c r="A42" s="72"/>
      <c r="B42" s="73" t="s">
        <v>15</v>
      </c>
      <c r="C42" s="3"/>
      <c r="D42" s="74" t="s">
        <v>16</v>
      </c>
      <c r="E42" s="75">
        <v>0.125</v>
      </c>
      <c r="F42" s="76"/>
      <c r="G42" s="49"/>
    </row>
    <row r="43" spans="1:7" ht="24.75" customHeight="1">
      <c r="A43" s="72"/>
      <c r="B43" s="73"/>
      <c r="C43" s="71" t="s">
        <v>38</v>
      </c>
      <c r="D43" s="77" t="s">
        <v>39</v>
      </c>
      <c r="E43" s="78">
        <f>ROUNDUP(D8/D14,8)</f>
        <v>0.12497686</v>
      </c>
      <c r="F43" s="79" t="s">
        <v>40</v>
      </c>
      <c r="G43" s="49"/>
    </row>
    <row r="44" spans="1:7" ht="24.75" customHeight="1">
      <c r="A44" s="72"/>
      <c r="B44" s="6" t="s">
        <v>17</v>
      </c>
      <c r="C44" s="3"/>
      <c r="D44" s="80"/>
      <c r="E44" s="54"/>
      <c r="F44" s="37"/>
      <c r="G44" s="49"/>
    </row>
    <row r="45" spans="1:7" ht="15" customHeight="1">
      <c r="A45" s="72"/>
      <c r="C45" s="3"/>
      <c r="D45" s="80"/>
      <c r="E45" s="54"/>
      <c r="F45" s="37"/>
      <c r="G45" s="49"/>
    </row>
    <row r="46" spans="1:7" ht="24.75" customHeight="1">
      <c r="A46" s="47">
        <v>2</v>
      </c>
      <c r="B46" s="45" t="s">
        <v>18</v>
      </c>
      <c r="C46" s="3"/>
      <c r="D46" s="80"/>
      <c r="E46" s="54"/>
      <c r="F46" s="37"/>
      <c r="G46" s="49"/>
    </row>
    <row r="47" spans="1:7" ht="24.75" customHeight="1">
      <c r="A47" s="72"/>
      <c r="B47" s="73" t="s">
        <v>19</v>
      </c>
      <c r="C47" s="3"/>
      <c r="D47" s="105">
        <f>D14*E42</f>
        <v>3000555.5</v>
      </c>
      <c r="E47" s="105"/>
      <c r="F47" s="37"/>
      <c r="G47" s="49"/>
    </row>
    <row r="48" spans="1:7" ht="15" customHeight="1">
      <c r="A48" s="72"/>
      <c r="B48" s="73"/>
      <c r="C48" s="3"/>
      <c r="D48" s="15"/>
      <c r="E48" s="54"/>
      <c r="F48" s="37"/>
      <c r="G48" s="49"/>
    </row>
    <row r="49" spans="1:7" ht="24.75" customHeight="1">
      <c r="A49" s="47">
        <v>3</v>
      </c>
      <c r="B49" s="48" t="s">
        <v>20</v>
      </c>
      <c r="C49" s="3"/>
      <c r="D49" s="81">
        <v>3</v>
      </c>
      <c r="E49" s="82">
        <v>0</v>
      </c>
      <c r="F49" s="49"/>
      <c r="G49" s="49"/>
    </row>
    <row r="50" spans="1:7" ht="29.25" customHeight="1">
      <c r="A50" s="72"/>
      <c r="B50" s="49"/>
      <c r="C50" s="3"/>
      <c r="D50" s="83" t="s">
        <v>41</v>
      </c>
      <c r="E50" s="84">
        <f>D49*12+E49</f>
        <v>36</v>
      </c>
      <c r="F50" s="49" t="s">
        <v>42</v>
      </c>
      <c r="G50" s="49"/>
    </row>
    <row r="51" spans="1:9" ht="24.75" customHeight="1">
      <c r="A51" s="47">
        <v>4</v>
      </c>
      <c r="B51" s="48" t="s">
        <v>21</v>
      </c>
      <c r="C51" s="49" t="s">
        <v>43</v>
      </c>
      <c r="D51" s="51" t="s">
        <v>44</v>
      </c>
      <c r="E51" s="85">
        <f>IF(I51=TRUE,ROUNDUP(1/G51,10),"")</f>
      </c>
      <c r="F51" s="49" t="s">
        <v>45</v>
      </c>
      <c r="G51" s="86">
        <f>IF(I51=TRUE,E50,"")</f>
      </c>
      <c r="H51" s="49" t="s">
        <v>46</v>
      </c>
      <c r="I51" s="87" t="b">
        <v>0</v>
      </c>
    </row>
    <row r="52" spans="1:7" ht="24.75" customHeight="1">
      <c r="A52" s="51"/>
      <c r="B52" s="6" t="s">
        <v>22</v>
      </c>
      <c r="C52" s="49" t="s">
        <v>47</v>
      </c>
      <c r="D52" s="49"/>
      <c r="F52" s="49"/>
      <c r="G52" s="49"/>
    </row>
    <row r="53" spans="1:8" ht="24.75" customHeight="1">
      <c r="A53" s="51"/>
      <c r="B53" s="6" t="s">
        <v>23</v>
      </c>
      <c r="C53" s="109" t="s">
        <v>63</v>
      </c>
      <c r="D53" s="109"/>
      <c r="E53" s="103" t="s">
        <v>67</v>
      </c>
      <c r="F53" s="49" t="s">
        <v>48</v>
      </c>
      <c r="G53" s="86">
        <f>E50</f>
        <v>36</v>
      </c>
      <c r="H53" s="49" t="s">
        <v>49</v>
      </c>
    </row>
    <row r="54" spans="1:8" ht="24.75" customHeight="1">
      <c r="A54" s="51"/>
      <c r="B54" s="49"/>
      <c r="C54" s="15" t="s">
        <v>24</v>
      </c>
      <c r="D54" s="15"/>
      <c r="E54" s="103" t="s">
        <v>67</v>
      </c>
      <c r="F54" s="49" t="s">
        <v>48</v>
      </c>
      <c r="G54" s="86">
        <v>6</v>
      </c>
      <c r="H54" s="49" t="s">
        <v>49</v>
      </c>
    </row>
    <row r="55" spans="1:7" ht="49.5" customHeight="1">
      <c r="A55" s="51"/>
      <c r="B55" s="49"/>
      <c r="C55" s="15"/>
      <c r="D55" s="15"/>
      <c r="E55" s="50"/>
      <c r="F55" s="49"/>
      <c r="G55" s="49"/>
    </row>
    <row r="56" spans="1:7" s="21" customFormat="1" ht="24.75" customHeight="1">
      <c r="A56" s="37"/>
      <c r="B56" s="89" t="s">
        <v>25</v>
      </c>
      <c r="C56" s="90"/>
      <c r="D56" s="90"/>
      <c r="E56" s="91"/>
      <c r="F56" s="90"/>
      <c r="G56" s="15"/>
    </row>
    <row r="57" ht="12" customHeight="1"/>
    <row r="58" spans="1:6" ht="30" customHeight="1">
      <c r="A58" s="3"/>
      <c r="B58" s="4" t="s">
        <v>50</v>
      </c>
      <c r="C58" s="5"/>
      <c r="D58" s="107">
        <f>D47</f>
        <v>3000555.5</v>
      </c>
      <c r="E58" s="110"/>
      <c r="F58" s="108"/>
    </row>
    <row r="59" spans="2:6" ht="30" customHeight="1">
      <c r="B59" s="7" t="s">
        <v>51</v>
      </c>
      <c r="C59" s="8"/>
      <c r="D59" s="107">
        <f>D58/E50*12</f>
        <v>1000185.1666666667</v>
      </c>
      <c r="E59" s="110"/>
      <c r="F59" s="108"/>
    </row>
    <row r="60" spans="2:6" ht="30" customHeight="1">
      <c r="B60" s="9" t="s">
        <v>52</v>
      </c>
      <c r="C60" s="10" t="s">
        <v>26</v>
      </c>
      <c r="D60" s="11"/>
      <c r="E60" s="92" t="s">
        <v>27</v>
      </c>
      <c r="F60" s="11"/>
    </row>
    <row r="61" spans="2:6" ht="30" customHeight="1">
      <c r="B61" s="12" t="s">
        <v>53</v>
      </c>
      <c r="C61" s="93">
        <v>800185</v>
      </c>
      <c r="D61" s="94" t="s">
        <v>54</v>
      </c>
      <c r="E61" s="95">
        <v>200000</v>
      </c>
      <c r="F61" s="94" t="s">
        <v>62</v>
      </c>
    </row>
    <row r="62" spans="2:6" ht="30" customHeight="1">
      <c r="B62" s="13" t="s">
        <v>55</v>
      </c>
      <c r="C62" s="96">
        <v>12</v>
      </c>
      <c r="D62" s="2" t="s">
        <v>56</v>
      </c>
      <c r="E62" s="96">
        <v>2</v>
      </c>
      <c r="F62" s="2" t="s">
        <v>56</v>
      </c>
    </row>
    <row r="63" spans="2:6" ht="30" customHeight="1">
      <c r="B63" s="13" t="s">
        <v>57</v>
      </c>
      <c r="C63" s="106">
        <f>ROUNDUP(C61/C62,0)</f>
        <v>66683</v>
      </c>
      <c r="D63" s="106"/>
      <c r="E63" s="107">
        <f>ROUNDUP(E61/E62,0)</f>
        <v>100000</v>
      </c>
      <c r="F63" s="108"/>
    </row>
    <row r="68" spans="3:4" ht="14.25">
      <c r="C68" s="15"/>
      <c r="D68" s="15"/>
    </row>
  </sheetData>
  <sheetProtection/>
  <mergeCells count="14">
    <mergeCell ref="C63:D63"/>
    <mergeCell ref="E63:F63"/>
    <mergeCell ref="D32:E32"/>
    <mergeCell ref="D47:E47"/>
    <mergeCell ref="D35:E35"/>
    <mergeCell ref="C53:D53"/>
    <mergeCell ref="D58:F58"/>
    <mergeCell ref="D59:F59"/>
    <mergeCell ref="E3:F3"/>
    <mergeCell ref="D8:E8"/>
    <mergeCell ref="D14:E14"/>
    <mergeCell ref="D19:E19"/>
    <mergeCell ref="C25:D25"/>
    <mergeCell ref="C28:D28"/>
  </mergeCells>
  <printOptions/>
  <pageMargins left="0.984251968503937" right="0.3937007874015748" top="1.1811023622047245" bottom="1.1811023622047245" header="0.5118110236220472" footer="0.5118110236220472"/>
  <pageSetup fitToHeight="2" fitToWidth="1" horizontalDpi="600" verticalDpi="600" orientation="portrait" paperSize="9"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最高裁判所</dc:creator>
  <cp:keywords/>
  <dc:description/>
  <cp:lastModifiedBy>最高裁判所</cp:lastModifiedBy>
  <cp:lastPrinted>2022-01-17T06:19:07Z</cp:lastPrinted>
  <dcterms:created xsi:type="dcterms:W3CDTF">2000-10-17T07:44:07Z</dcterms:created>
  <dcterms:modified xsi:type="dcterms:W3CDTF">2023-03-31T06:23:53Z</dcterms:modified>
  <cp:category/>
  <cp:version/>
  <cp:contentType/>
  <cp:contentStatus/>
</cp:coreProperties>
</file>